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265" windowHeight="13290"/>
  </bookViews>
  <sheets>
    <sheet name="Sheet1" sheetId="1" r:id="rId1"/>
  </sheets>
  <definedNames>
    <definedName name="_xlnm._FilterDatabase" localSheetId="0" hidden="1">Sheet1!$A$2:$I$59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9" name="ID_1EAD37258E7242EF91CD93198A3C7E6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16540" y="5312410"/>
          <a:ext cx="1351915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82D3B8756D5546A1B7F8991F880AF399" descr="262e589948b24396025a9d597de1f5c"/>
        <xdr:cNvPicPr>
          <a:picLocks noChangeAspect="1"/>
        </xdr:cNvPicPr>
      </xdr:nvPicPr>
      <xdr:blipFill>
        <a:blip r:embed="rId2"/>
        <a:srcRect l="27282"/>
        <a:stretch>
          <a:fillRect/>
        </a:stretch>
      </xdr:blipFill>
      <xdr:spPr>
        <a:xfrm>
          <a:off x="10410825" y="1335405"/>
          <a:ext cx="1250315" cy="950595"/>
        </a:xfrm>
        <a:prstGeom prst="rect">
          <a:avLst/>
        </a:prstGeom>
      </xdr:spPr>
    </xdr:pic>
  </etc:cellImage>
  <etc:cellImage>
    <xdr:pic>
      <xdr:nvPicPr>
        <xdr:cNvPr id="4" name="ID_D363A6FC34CB4E578644B8CE45D072A4" descr="1b6857b9a45013a213c5929c41b2489e_compress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77195" y="44135040"/>
          <a:ext cx="10068560" cy="7604125"/>
        </a:xfrm>
        <a:prstGeom prst="rect">
          <a:avLst/>
        </a:prstGeom>
      </xdr:spPr>
    </xdr:pic>
  </etc:cellImage>
  <etc:cellImage>
    <xdr:pic>
      <xdr:nvPicPr>
        <xdr:cNvPr id="55" name="ID_A4F51F94AE87497F8F9A08D69C09C23B" descr="a9e32f344d42067e0f195027ccb8f1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70515" y="64240410"/>
          <a:ext cx="1243330" cy="986155"/>
        </a:xfrm>
        <a:prstGeom prst="rect">
          <a:avLst/>
        </a:prstGeom>
      </xdr:spPr>
    </xdr:pic>
  </etc:cellImage>
  <etc:cellImage>
    <xdr:pic>
      <xdr:nvPicPr>
        <xdr:cNvPr id="18" name="ID_66DCCBAF37B74EAE84A8F7E49DA54F90" descr="IMG_2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455275" y="65289430"/>
          <a:ext cx="1274445" cy="9188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EBC1F660358C4A3AAB9EDB7C6C64D77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692765" y="49001680"/>
          <a:ext cx="798830" cy="982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E15B20A7C5AC4BC8BF8F7496CDA50A0D" descr="0ecf81d4560fc29a0d384a5632f30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360660" y="50016410"/>
          <a:ext cx="1463675" cy="986155"/>
        </a:xfrm>
        <a:prstGeom prst="rect">
          <a:avLst/>
        </a:prstGeom>
      </xdr:spPr>
    </xdr:pic>
  </etc:cellImage>
  <etc:cellImage>
    <xdr:pic>
      <xdr:nvPicPr>
        <xdr:cNvPr id="23" name="ID_0F5C4562272948ED92354596DFC3D9B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704830" y="51031775"/>
          <a:ext cx="774700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244D772613F14C188E7181EA1B12162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36225" y="52048410"/>
          <a:ext cx="1312545" cy="9855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E972A364BCE84C0C98F1C739E5E2C46E" descr="IMG_25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433050" y="53063775"/>
          <a:ext cx="1318260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163037DA5E2444AEB2B111E71FCD9A5C" descr="IMG_25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433685" y="54108350"/>
          <a:ext cx="1316990" cy="930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69A0E1F9E7434395A31E10A4B72CEE7E" descr="IMG_25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411460" y="56167020"/>
          <a:ext cx="1361440" cy="8750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9BBAA3B92D354106910B8BC8C2F81E41" descr="aa58440a9e30552cf2c7b323f82f528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434955" y="57128410"/>
          <a:ext cx="1315085" cy="986155"/>
        </a:xfrm>
        <a:prstGeom prst="rect">
          <a:avLst/>
        </a:prstGeom>
      </xdr:spPr>
    </xdr:pic>
  </etc:cellImage>
  <etc:cellImage>
    <xdr:pic>
      <xdr:nvPicPr>
        <xdr:cNvPr id="34" name="ID_2E9045CB862244DB85ACF89BA89C760A" descr="0a4043f171b03d10ae1c8c77b9753b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434955" y="60175775"/>
          <a:ext cx="1314450" cy="986155"/>
        </a:xfrm>
        <a:prstGeom prst="rect">
          <a:avLst/>
        </a:prstGeom>
      </xdr:spPr>
    </xdr:pic>
  </etc:cellImage>
  <etc:cellImage>
    <xdr:pic>
      <xdr:nvPicPr>
        <xdr:cNvPr id="54" name="ID_90940AA58785430A96F30DC026C708AD" descr="68c94b1792747a95b0345a78e85370f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439400" y="62207775"/>
          <a:ext cx="1306195" cy="986155"/>
        </a:xfrm>
        <a:prstGeom prst="rect">
          <a:avLst/>
        </a:prstGeom>
      </xdr:spPr>
    </xdr:pic>
  </etc:cellImage>
  <etc:cellImage>
    <xdr:pic>
      <xdr:nvPicPr>
        <xdr:cNvPr id="38" name="ID_B20AE8701D9B470CBDB13DE55DDFF2A7" descr="6fb3205bbc61135eac2ec600fb799f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435590" y="67288410"/>
          <a:ext cx="1313815" cy="986155"/>
        </a:xfrm>
        <a:prstGeom prst="rect">
          <a:avLst/>
        </a:prstGeom>
      </xdr:spPr>
    </xdr:pic>
  </etc:cellImage>
  <etc:cellImage>
    <xdr:pic>
      <xdr:nvPicPr>
        <xdr:cNvPr id="14" name="ID_42E33D007E084B8BBD33466E1CFA1A65" descr="847b18286ff694456cb9cb7aab4c20e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434955" y="69320410"/>
          <a:ext cx="1315085" cy="986155"/>
        </a:xfrm>
        <a:prstGeom prst="rect">
          <a:avLst/>
        </a:prstGeom>
      </xdr:spPr>
    </xdr:pic>
  </etc:cellImage>
  <etc:cellImage>
    <xdr:pic>
      <xdr:nvPicPr>
        <xdr:cNvPr id="2" name="ID_E8913D528C0642FB8A96D57E887B383C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960745" y="20336510"/>
          <a:ext cx="1282065" cy="958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20810E7FAE154576A9E8D15C6527AAF5" descr="63194b043147a45c4cb0f9f0b7b22c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667375" y="1123950"/>
          <a:ext cx="10058400" cy="7555865"/>
        </a:xfrm>
        <a:prstGeom prst="rect">
          <a:avLst/>
        </a:prstGeom>
      </xdr:spPr>
    </xdr:pic>
  </etc:cellImage>
  <etc:cellImage>
    <xdr:pic>
      <xdr:nvPicPr>
        <xdr:cNvPr id="29" name="ID_B6A0E0EAA8924E3B9253A277A95906D3" descr="caa0cbc20106370da86e7feb1a08d6b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791200" y="5524500"/>
          <a:ext cx="2628265" cy="3506470"/>
        </a:xfrm>
        <a:prstGeom prst="rect">
          <a:avLst/>
        </a:prstGeom>
      </xdr:spPr>
    </xdr:pic>
  </etc:cellImage>
  <etc:cellImage>
    <xdr:pic>
      <xdr:nvPicPr>
        <xdr:cNvPr id="30" name="ID_89CAD250660B4DD38E5114E1E774E681" descr="9b6d4068c9f4d74e04a87ab5194f0e23_compress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798185" y="7820025"/>
          <a:ext cx="10041890" cy="7543165"/>
        </a:xfrm>
        <a:prstGeom prst="rect">
          <a:avLst/>
        </a:prstGeom>
      </xdr:spPr>
    </xdr:pic>
  </etc:cellImage>
  <etc:cellImage>
    <xdr:pic>
      <xdr:nvPicPr>
        <xdr:cNvPr id="9" name="ID_1622BCFBDFD9429AAF498433CB9405D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407650" y="4296410"/>
          <a:ext cx="1369060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4B110D164F234B0E9C8D66252EB1CB2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402570" y="3279775"/>
          <a:ext cx="1379855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E08258A43D654B61B975AEF1AC64A68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464300" y="20339050"/>
          <a:ext cx="1088390" cy="8712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4AB130FD84AF415FBD6DFA8E44A78D58" descr="IMG_25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416540" y="7344410"/>
          <a:ext cx="1351280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FD6B91297B7A41C4A9AECE83D6085DF3" descr="IMG_25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0449560" y="8393430"/>
          <a:ext cx="1285875" cy="9194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7A691DE81A57453F85B8EE433644A0CC" descr="IMG_25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0406380" y="27677110"/>
          <a:ext cx="1372235" cy="9594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1055AE7D33E54A68833BAB5D12C7492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256655" y="5577840"/>
          <a:ext cx="991870" cy="715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8D2EA204F7D74785AE0FB303161A84EB" descr="IMG_256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0481945" y="11428730"/>
          <a:ext cx="1221105" cy="945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C7DD69D6D0074A50AE4E828CCD9A86F9" descr="IMG_25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0390505" y="12440285"/>
          <a:ext cx="1403985" cy="9537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1" name="ID_9F5B912217E24C74B84C1253EF9D8F64" descr="IMG_256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0407650" y="20582255"/>
          <a:ext cx="1372235" cy="9220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FFE01724831E4C93A688FC726E327754" descr="IMG_25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0379710" y="13484860"/>
          <a:ext cx="1425575" cy="895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CD0667CADBBE45FBAE36959E26216145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115050" y="6167755"/>
          <a:ext cx="971550" cy="6870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CB4A912AA810418D88D9746E24A3030C" descr="1409b7cabba199d0ef7be43ef02588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0532745" y="10391775"/>
          <a:ext cx="1118870" cy="986155"/>
        </a:xfrm>
        <a:prstGeom prst="rect">
          <a:avLst/>
        </a:prstGeom>
      </xdr:spPr>
    </xdr:pic>
  </etc:cellImage>
  <etc:cellImage>
    <xdr:pic>
      <xdr:nvPicPr>
        <xdr:cNvPr id="10" name="ID_3D2CFE3167714743A4E09D806C30AB4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289800" y="7642860"/>
          <a:ext cx="930275" cy="6597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728CDF6B432F4FAD9C1F5B05C996D7D0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0342245" y="25632410"/>
          <a:ext cx="1500505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5476D1F2634C49FC980C09FC3CEA4977" descr="IMG_256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0377805" y="26683335"/>
          <a:ext cx="1428750" cy="91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809CBFA8A706415DA9FAAF277EA7674A" descr="IMG_256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0351770" y="28702000"/>
          <a:ext cx="1480820" cy="942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3C4CB3B026EE44D3A27D50609B12BDDF" descr="IMG_25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0452735" y="29696410"/>
          <a:ext cx="1278890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18E181EE85E04F74A511CA5587C975C6" descr="IMG_256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0382885" y="31773495"/>
          <a:ext cx="1419225" cy="895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C45D3ED302D54D6AA8534EECA2DB45C6" descr="IMG_256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0422255" y="32749490"/>
          <a:ext cx="1339850" cy="9753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6A6BF1627BCD4B3E8E0EFAE7AC565673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3776980" y="11614150"/>
          <a:ext cx="488950" cy="7194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467AB292B80A41C49E080D8A837E6EB5" descr="3ebd631bea8923b855effa1517c138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0440670" y="16487775"/>
          <a:ext cx="1303020" cy="986155"/>
        </a:xfrm>
        <a:prstGeom prst="rect">
          <a:avLst/>
        </a:prstGeom>
      </xdr:spPr>
    </xdr:pic>
  </etc:cellImage>
  <etc:cellImage>
    <xdr:pic>
      <xdr:nvPicPr>
        <xdr:cNvPr id="109" name="ID_E7DE9EFEDCF14C0083FE72015BD7D1A2" descr="afeec8b8c9b6890d93664ee0de82438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0445115" y="22584410"/>
          <a:ext cx="1294130" cy="986155"/>
        </a:xfrm>
        <a:prstGeom prst="rect">
          <a:avLst/>
        </a:prstGeom>
      </xdr:spPr>
    </xdr:pic>
  </etc:cellImage>
  <etc:cellImage>
    <xdr:pic>
      <xdr:nvPicPr>
        <xdr:cNvPr id="108" name="ID_BC2E0902FD4E484AA657517CFB9AD2AC" descr="4342375903b29f0b7528355a1af9dc5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0432415" y="23599775"/>
          <a:ext cx="1319530" cy="986155"/>
        </a:xfrm>
        <a:prstGeom prst="rect">
          <a:avLst/>
        </a:prstGeom>
      </xdr:spPr>
    </xdr:pic>
  </etc:cellImage>
  <etc:cellImage>
    <xdr:pic>
      <xdr:nvPicPr>
        <xdr:cNvPr id="107" name="ID_7868BB0878424D4D93E296D4112B1933" descr="IMG_256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0387965" y="24639270"/>
          <a:ext cx="1409065" cy="939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FD1310DE1E1D4BA69AF1DD112ADE9369" descr="IMG_256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0433050" y="30711775"/>
          <a:ext cx="1318260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78C31853D18248F2B43E62E6DAD59E29" descr="IMG_25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0434955" y="33759775"/>
          <a:ext cx="1314450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21803A60CA3C4A56A5F2FAAEBDA56F2D" descr="1c23da167c568f4ed33a126cf292dd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0535920" y="15472410"/>
          <a:ext cx="1113155" cy="986155"/>
        </a:xfrm>
        <a:prstGeom prst="rect">
          <a:avLst/>
        </a:prstGeom>
      </xdr:spPr>
    </xdr:pic>
  </etc:cellImage>
  <etc:cellImage>
    <xdr:pic>
      <xdr:nvPicPr>
        <xdr:cNvPr id="17" name="ID_8FC79D852701425AAC19C36978223A27" descr="33bbd20da56b500220d09c1dcbc428a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0349865" y="14456410"/>
          <a:ext cx="1484630" cy="986155"/>
        </a:xfrm>
        <a:prstGeom prst="rect">
          <a:avLst/>
        </a:prstGeom>
      </xdr:spPr>
    </xdr:pic>
  </etc:cellImage>
  <etc:cellImage>
    <xdr:pic>
      <xdr:nvPicPr>
        <xdr:cNvPr id="31" name="ID_5788394D8FB0490A896E3D93309E5C05" descr="f4751c0f050efcbde94834b35a8ef9c9_compress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5798185" y="23789005"/>
          <a:ext cx="10041890" cy="7552690"/>
        </a:xfrm>
        <a:prstGeom prst="rect">
          <a:avLst/>
        </a:prstGeom>
      </xdr:spPr>
    </xdr:pic>
  </etc:cellImage>
  <etc:cellImage>
    <xdr:pic>
      <xdr:nvPicPr>
        <xdr:cNvPr id="19" name="ID_7A32BCBEE6514083B38375973396F76F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0398125" y="34775775"/>
          <a:ext cx="1388110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763091A7895B4E99A18FC33603D40EA4" descr="IMG_25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0370185" y="17553940"/>
          <a:ext cx="1443990" cy="885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80EF2093EE0F40839B7D338F43BA42F4" descr="deea0e7d747b583a209b263f76a9c5e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6541135" y="2566670"/>
          <a:ext cx="998220" cy="750570"/>
        </a:xfrm>
        <a:prstGeom prst="rect">
          <a:avLst/>
        </a:prstGeom>
      </xdr:spPr>
    </xdr:pic>
  </etc:cellImage>
  <etc:cellImage>
    <xdr:pic>
      <xdr:nvPicPr>
        <xdr:cNvPr id="25" name="ID_ED813560813744A18DF94B23D767D27F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6391275" y="41509315"/>
          <a:ext cx="1714500" cy="117538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<sst xmlns="http://schemas.openxmlformats.org/spreadsheetml/2006/main" count="289" uniqueCount="105">
  <si>
    <t>重点保障区域内环卫设施升级改造</t>
  </si>
  <si>
    <t>序号</t>
  </si>
  <si>
    <t>行政区域</t>
  </si>
  <si>
    <t>设施类型</t>
  </si>
  <si>
    <t>设施名称</t>
  </si>
  <si>
    <t>所在街镇</t>
  </si>
  <si>
    <t>详细地址</t>
  </si>
  <si>
    <t>面积/㎡</t>
  </si>
  <si>
    <t>提升改造前照片</t>
  </si>
  <si>
    <t>备注</t>
  </si>
  <si>
    <t>荔湾区</t>
  </si>
  <si>
    <t>垃圾收集点</t>
  </si>
  <si>
    <t>保洁所北片资源收集中心</t>
  </si>
  <si>
    <t>保洁所</t>
  </si>
  <si>
    <t>荔湾区南岸路</t>
  </si>
  <si>
    <t>荔湾区黄沙大道</t>
  </si>
  <si>
    <t>垃圾收运点（资源收集中心）</t>
  </si>
  <si>
    <t>东沙街</t>
  </si>
  <si>
    <t>五菱路1号</t>
  </si>
  <si>
    <t>福禄大街35号投放点（同城百货斜对出）</t>
  </si>
  <si>
    <t>荔湾区中山七路</t>
  </si>
  <si>
    <t>柴宝里垃圾收运点（资源收集中心）</t>
  </si>
  <si>
    <t>西村街</t>
  </si>
  <si>
    <t>荔湾区西村街道和苑二街</t>
  </si>
  <si>
    <t>保洁所南片资源收集中心</t>
  </si>
  <si>
    <t>荔湾区茶滘街道鸿雁路</t>
  </si>
  <si>
    <t>荔湾区白鹤洞街道鹤洞路</t>
  </si>
  <si>
    <t>彩虹街</t>
  </si>
  <si>
    <t>石路基48号</t>
  </si>
  <si>
    <t>花地大道中资源收集中心</t>
  </si>
  <si>
    <t>茶滘街</t>
  </si>
  <si>
    <t>荔湾区中心医院</t>
  </si>
  <si>
    <t>20</t>
  </si>
  <si>
    <t>汇兴社区垃圾收运点（资源收集中心）</t>
  </si>
  <si>
    <t>冲口街</t>
  </si>
  <si>
    <t>信义路</t>
  </si>
  <si>
    <t>15</t>
  </si>
  <si>
    <t>联合围社区垃圾收运点（资源收集中心）</t>
  </si>
  <si>
    <t>信联路29号</t>
  </si>
  <si>
    <t>30</t>
  </si>
  <si>
    <t>南村路口资源收集中心</t>
  </si>
  <si>
    <t>海龙街</t>
  </si>
  <si>
    <t>海龙街道南村路口南村公厕斜对面</t>
  </si>
  <si>
    <t>源溪栅外街口资源收集中心</t>
  </si>
  <si>
    <t>南源街</t>
  </si>
  <si>
    <t>源溪栅外街口</t>
  </si>
  <si>
    <t>桥中街</t>
  </si>
  <si>
    <t>桥中街道柏悦湾T1栋东南侧</t>
  </si>
  <si>
    <t>桥中街道柏悦湾T7栋东北侧</t>
  </si>
  <si>
    <t>桥中街道坦尾南街</t>
  </si>
  <si>
    <t>荔湾区西村街道西湾东路</t>
  </si>
  <si>
    <t>流花新街口垃圾临时收集点</t>
  </si>
  <si>
    <t>站前街</t>
  </si>
  <si>
    <t>站前横路</t>
  </si>
  <si>
    <t>流花新街垃圾临时收集点</t>
  </si>
  <si>
    <t>流花新街</t>
  </si>
  <si>
    <t>海南南丫片区垃圾收集点</t>
  </si>
  <si>
    <t>中南街</t>
  </si>
  <si>
    <t>海南连生坊高速路桥底旁</t>
  </si>
  <si>
    <t>鹤园小区鹤园大厦利口福旁</t>
  </si>
  <si>
    <t>新增点</t>
  </si>
  <si>
    <t>环市西路和平新村公交站③</t>
  </si>
  <si>
    <t>东沙街资源收集中心</t>
  </si>
  <si>
    <t>东塱新爵后马路2号对面</t>
  </si>
  <si>
    <t>洞企石路垃圾收集点</t>
  </si>
  <si>
    <t>石围塘街</t>
  </si>
  <si>
    <t>洞企石路</t>
  </si>
  <si>
    <t>环卫工具房</t>
  </si>
  <si>
    <t>保洁所北片环卫工具房</t>
  </si>
  <si>
    <t>荔湾区和平西路</t>
  </si>
  <si>
    <t>荔湾区康王中路</t>
  </si>
  <si>
    <t>荔湾区财富二街</t>
  </si>
  <si>
    <t>荔湾区流花路35号</t>
  </si>
  <si>
    <t>荔湾区流花路73号对面</t>
  </si>
  <si>
    <t>10</t>
  </si>
  <si>
    <t>荔湾区南岸路增槎路交界</t>
  </si>
  <si>
    <t>西堤二马路沿江西路工具房</t>
  </si>
  <si>
    <t>荔湾区流花路</t>
  </si>
  <si>
    <t>荔湾区站前路</t>
  </si>
  <si>
    <t>荔湾区宝源路</t>
  </si>
  <si>
    <t>荔湾区环市西路</t>
  </si>
  <si>
    <t>荔湾区大同路</t>
  </si>
  <si>
    <t>自由马冷冻食品市场东南门东侧</t>
  </si>
  <si>
    <t>保洁所南片环卫工具房</t>
  </si>
  <si>
    <t>荔湾区冲口街道花蕾路</t>
  </si>
  <si>
    <t>荔湾区花地大道中龙溪立交桥底</t>
  </si>
  <si>
    <t>荔湾区海龙街道龙溪大道</t>
  </si>
  <si>
    <t>海南社区环卫工具房</t>
  </si>
  <si>
    <t>荔湾区中南街道地塘三路（武广高铁桥底）</t>
  </si>
  <si>
    <t>荔湾区中南街道海南村地塘二横街</t>
  </si>
  <si>
    <t>海中社区环卫工具房</t>
  </si>
  <si>
    <t>荔湾区中南街道海中九社停车场</t>
  </si>
  <si>
    <t>和苑社区环卫工具房</t>
  </si>
  <si>
    <t>荔湾区西村街和彩大街</t>
  </si>
  <si>
    <t>需做三级沉淀排污</t>
  </si>
  <si>
    <t>多宝街和平西路环卫工具房</t>
  </si>
  <si>
    <t>多宝街</t>
  </si>
  <si>
    <t>和平西路</t>
  </si>
  <si>
    <t>环卫驿站</t>
  </si>
  <si>
    <t>周门西街环卫驿站</t>
  </si>
  <si>
    <t>彩虹街周门西街7号</t>
  </si>
  <si>
    <t>40</t>
  </si>
  <si>
    <t>保洁所北片环卫驿站</t>
  </si>
  <si>
    <t>荔湾区西华路</t>
  </si>
  <si>
    <t>注：上述点位面积为预计面积，实际面积以实际测量为准。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</si>
</sst>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24" fillId="11" borderId="2" applyNumberFormat="0" applyAlignment="0" applyProtection="0">
      <alignment vertical="center"/>
    </xf>
    <xf numFmtId="0" fontId="25" fillId="12" borderId="7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0" fillId="0" borderId="1" xfId="0" applyBorder="1">
      <alignment vertical="center"/>
    </xf>
    <xf numFmtId="0" fontId="8" fillId="0" borderId="1" xfId="0" applyFont="1" applyBorder="1">
      <alignment vertical="center"/>
    </xf>
    <xf numFmtId="0" fontId="0" fillId="0" borderId="1" xfId="0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9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1.png"/><Relationship Id="rId8" Type="http://schemas.openxmlformats.org/officeDocument/2006/relationships/image" Target="media/image10.png"/><Relationship Id="rId7" Type="http://schemas.openxmlformats.org/officeDocument/2006/relationships/image" Target="media/image9.jpeg"/><Relationship Id="rId6" Type="http://schemas.openxmlformats.org/officeDocument/2006/relationships/image" Target="media/image8.png"/><Relationship Id="rId55" Type="http://schemas.openxmlformats.org/officeDocument/2006/relationships/image" Target="media/image57.png"/><Relationship Id="rId54" Type="http://schemas.openxmlformats.org/officeDocument/2006/relationships/image" Target="media/image56.jpeg"/><Relationship Id="rId53" Type="http://schemas.openxmlformats.org/officeDocument/2006/relationships/image" Target="media/image55.png"/><Relationship Id="rId52" Type="http://schemas.openxmlformats.org/officeDocument/2006/relationships/image" Target="media/image54.png"/><Relationship Id="rId51" Type="http://schemas.openxmlformats.org/officeDocument/2006/relationships/image" Target="media/image53.jpeg"/><Relationship Id="rId50" Type="http://schemas.openxmlformats.org/officeDocument/2006/relationships/image" Target="media/image52.jpeg"/><Relationship Id="rId5" Type="http://schemas.openxmlformats.org/officeDocument/2006/relationships/image" Target="media/image7.png"/><Relationship Id="rId49" Type="http://schemas.openxmlformats.org/officeDocument/2006/relationships/image" Target="media/image51.jpeg"/><Relationship Id="rId48" Type="http://schemas.openxmlformats.org/officeDocument/2006/relationships/image" Target="media/image50.png"/><Relationship Id="rId47" Type="http://schemas.openxmlformats.org/officeDocument/2006/relationships/image" Target="media/image49.png"/><Relationship Id="rId46" Type="http://schemas.openxmlformats.org/officeDocument/2006/relationships/image" Target="media/image48.png"/><Relationship Id="rId45" Type="http://schemas.openxmlformats.org/officeDocument/2006/relationships/image" Target="media/image47.jpeg"/><Relationship Id="rId44" Type="http://schemas.openxmlformats.org/officeDocument/2006/relationships/image" Target="media/image46.jpeg"/><Relationship Id="rId43" Type="http://schemas.openxmlformats.org/officeDocument/2006/relationships/image" Target="media/image45.jpeg"/><Relationship Id="rId42" Type="http://schemas.openxmlformats.org/officeDocument/2006/relationships/image" Target="media/image44.png"/><Relationship Id="rId41" Type="http://schemas.openxmlformats.org/officeDocument/2006/relationships/image" Target="media/image43.png"/><Relationship Id="rId40" Type="http://schemas.openxmlformats.org/officeDocument/2006/relationships/image" Target="media/image42.png"/><Relationship Id="rId4" Type="http://schemas.openxmlformats.org/officeDocument/2006/relationships/image" Target="media/image6.jpeg"/><Relationship Id="rId39" Type="http://schemas.openxmlformats.org/officeDocument/2006/relationships/image" Target="media/image41.png"/><Relationship Id="rId38" Type="http://schemas.openxmlformats.org/officeDocument/2006/relationships/image" Target="media/image40.png"/><Relationship Id="rId37" Type="http://schemas.openxmlformats.org/officeDocument/2006/relationships/image" Target="media/image39.png"/><Relationship Id="rId36" Type="http://schemas.openxmlformats.org/officeDocument/2006/relationships/image" Target="media/image38.png"/><Relationship Id="rId35" Type="http://schemas.openxmlformats.org/officeDocument/2006/relationships/image" Target="media/image37.png"/><Relationship Id="rId34" Type="http://schemas.openxmlformats.org/officeDocument/2006/relationships/image" Target="media/image36.jpeg"/><Relationship Id="rId33" Type="http://schemas.openxmlformats.org/officeDocument/2006/relationships/image" Target="media/image35.png"/><Relationship Id="rId32" Type="http://schemas.openxmlformats.org/officeDocument/2006/relationships/image" Target="media/image34.png"/><Relationship Id="rId31" Type="http://schemas.openxmlformats.org/officeDocument/2006/relationships/image" Target="media/image33.png"/><Relationship Id="rId30" Type="http://schemas.openxmlformats.org/officeDocument/2006/relationships/image" Target="media/image32.png"/><Relationship Id="rId3" Type="http://schemas.openxmlformats.org/officeDocument/2006/relationships/image" Target="media/image5.jpeg"/><Relationship Id="rId29" Type="http://schemas.openxmlformats.org/officeDocument/2006/relationships/image" Target="media/image31.png"/><Relationship Id="rId28" Type="http://schemas.openxmlformats.org/officeDocument/2006/relationships/image" Target="media/image30.png"/><Relationship Id="rId27" Type="http://schemas.openxmlformats.org/officeDocument/2006/relationships/image" Target="media/image29.png"/><Relationship Id="rId26" Type="http://schemas.openxmlformats.org/officeDocument/2006/relationships/image" Target="media/image28.png"/><Relationship Id="rId25" Type="http://schemas.openxmlformats.org/officeDocument/2006/relationships/image" Target="media/image27.png"/><Relationship Id="rId24" Type="http://schemas.openxmlformats.org/officeDocument/2006/relationships/image" Target="media/image26.png"/><Relationship Id="rId23" Type="http://schemas.openxmlformats.org/officeDocument/2006/relationships/image" Target="media/image25.emf"/><Relationship Id="rId22" Type="http://schemas.openxmlformats.org/officeDocument/2006/relationships/image" Target="media/image24.emf"/><Relationship Id="rId21" Type="http://schemas.openxmlformats.org/officeDocument/2006/relationships/image" Target="media/image23.jpeg"/><Relationship Id="rId20" Type="http://schemas.openxmlformats.org/officeDocument/2006/relationships/image" Target="media/image22.jpeg"/><Relationship Id="rId2" Type="http://schemas.openxmlformats.org/officeDocument/2006/relationships/image" Target="media/image4.jpeg"/><Relationship Id="rId19" Type="http://schemas.openxmlformats.org/officeDocument/2006/relationships/image" Target="media/image21.jpeg"/><Relationship Id="rId18" Type="http://schemas.openxmlformats.org/officeDocument/2006/relationships/image" Target="media/image20.png"/><Relationship Id="rId17" Type="http://schemas.openxmlformats.org/officeDocument/2006/relationships/image" Target="media/image19.jpeg"/><Relationship Id="rId16" Type="http://schemas.openxmlformats.org/officeDocument/2006/relationships/image" Target="media/image18.jpeg"/><Relationship Id="rId15" Type="http://schemas.openxmlformats.org/officeDocument/2006/relationships/image" Target="media/image17.jpeg"/><Relationship Id="rId14" Type="http://schemas.openxmlformats.org/officeDocument/2006/relationships/image" Target="media/image16.jpeg"/><Relationship Id="rId13" Type="http://schemas.openxmlformats.org/officeDocument/2006/relationships/image" Target="media/image15.jpeg"/><Relationship Id="rId12" Type="http://schemas.openxmlformats.org/officeDocument/2006/relationships/image" Target="media/image14.png"/><Relationship Id="rId11" Type="http://schemas.openxmlformats.org/officeDocument/2006/relationships/image" Target="media/image13.png"/><Relationship Id="rId10" Type="http://schemas.openxmlformats.org/officeDocument/2006/relationships/image" Target="media/image12.png"/><Relationship Id="rId1" Type="http://schemas.openxmlformats.org/officeDocument/2006/relationships/image" Target="media/image3.emf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309245</xdr:colOff>
      <xdr:row>26</xdr:row>
      <xdr:rowOff>757555</xdr:rowOff>
    </xdr:from>
    <xdr:to>
      <xdr:col>7</xdr:col>
      <xdr:colOff>1336675</xdr:colOff>
      <xdr:row>27</xdr:row>
      <xdr:rowOff>5715</xdr:rowOff>
    </xdr:to>
    <xdr:pic>
      <xdr:nvPicPr>
        <xdr:cNvPr id="4" name="图片 11" descr="3a978b961533b6f4ee9f868a1796dc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29095" y="20239355"/>
          <a:ext cx="1027430" cy="10160"/>
        </a:xfrm>
        <a:prstGeom prst="rect">
          <a:avLst/>
        </a:prstGeom>
      </xdr:spPr>
    </xdr:pic>
    <xdr:clientData/>
  </xdr:twoCellAnchor>
  <xdr:twoCellAnchor>
    <xdr:from>
      <xdr:col>7</xdr:col>
      <xdr:colOff>384810</xdr:colOff>
      <xdr:row>26</xdr:row>
      <xdr:rowOff>40005</xdr:rowOff>
    </xdr:from>
    <xdr:to>
      <xdr:col>7</xdr:col>
      <xdr:colOff>1311910</xdr:colOff>
      <xdr:row>26</xdr:row>
      <xdr:rowOff>733425</xdr:rowOff>
    </xdr:to>
    <xdr:pic>
      <xdr:nvPicPr>
        <xdr:cNvPr id="5" name="图片 11" descr="3a978b961533b6f4ee9f868a1796dc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04660" y="19521805"/>
          <a:ext cx="927100" cy="693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"/>
  <sheetViews>
    <sheetView tabSelected="1" topLeftCell="A51" workbookViewId="0">
      <selection activeCell="C53" sqref="A53:I59"/>
    </sheetView>
  </sheetViews>
  <sheetFormatPr defaultColWidth="9" defaultRowHeight="60" customHeight="1"/>
  <cols>
    <col min="1" max="1" width="4.875" style="4" customWidth="1"/>
    <col min="2" max="2" width="7.625" hidden="1" customWidth="1"/>
    <col min="3" max="3" width="9.125" customWidth="1"/>
    <col min="4" max="4" width="16.25" customWidth="1"/>
    <col min="5" max="5" width="11" customWidth="1"/>
    <col min="6" max="6" width="31.25" style="5" customWidth="1"/>
    <col min="7" max="7" width="11.75" style="5" customWidth="1"/>
    <col min="8" max="8" width="26.5" customWidth="1"/>
    <col min="9" max="9" width="24.25" style="5" customWidth="1"/>
  </cols>
  <sheetData>
    <row r="1" ht="39" customHeight="1" spans="1:9">
      <c r="A1" s="6" t="s">
        <v>0</v>
      </c>
      <c r="B1" s="6"/>
      <c r="C1" s="6"/>
      <c r="D1" s="6"/>
      <c r="E1" s="6"/>
      <c r="F1" s="6"/>
      <c r="G1" s="6"/>
      <c r="H1" s="6"/>
      <c r="I1" s="6"/>
    </row>
    <row r="2" s="1" customFormat="1" ht="36" customHeight="1" spans="1:9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20" t="s">
        <v>9</v>
      </c>
    </row>
    <row r="3" customHeight="1" spans="1:9">
      <c r="A3" s="9">
        <v>1</v>
      </c>
      <c r="B3" s="9" t="s">
        <v>10</v>
      </c>
      <c r="C3" s="9" t="s">
        <v>11</v>
      </c>
      <c r="D3" s="9" t="s">
        <v>12</v>
      </c>
      <c r="E3" s="9" t="s">
        <v>13</v>
      </c>
      <c r="F3" s="9" t="s">
        <v>14</v>
      </c>
      <c r="G3" s="9">
        <v>30</v>
      </c>
      <c r="H3" s="10" t="str">
        <f>_xlfn.DISPIMG("ID_163037DA5E2444AEB2B111E71FCD9A5C",1)</f>
        <v>=DISPIMG("ID_163037DA5E2444AEB2B111E71FCD9A5C",1)</v>
      </c>
      <c r="I3" s="9"/>
    </row>
    <row r="4" customHeight="1" spans="1:9">
      <c r="A4" s="9">
        <v>2</v>
      </c>
      <c r="B4" s="9" t="s">
        <v>10</v>
      </c>
      <c r="C4" s="9" t="s">
        <v>11</v>
      </c>
      <c r="D4" s="9" t="s">
        <v>12</v>
      </c>
      <c r="E4" s="9" t="s">
        <v>13</v>
      </c>
      <c r="F4" s="9" t="s">
        <v>15</v>
      </c>
      <c r="G4" s="9">
        <v>30</v>
      </c>
      <c r="H4" s="9" t="str">
        <f>_xlfn.DISPIMG("ID_69A0E1F9E7434395A31E10A4B72CEE7E",1)</f>
        <v>=DISPIMG("ID_69A0E1F9E7434395A31E10A4B72CEE7E",1)</v>
      </c>
      <c r="I4" s="9"/>
    </row>
    <row r="5" customHeight="1" spans="1:9">
      <c r="A5" s="9">
        <v>3</v>
      </c>
      <c r="B5" s="9"/>
      <c r="C5" s="9" t="s">
        <v>11</v>
      </c>
      <c r="D5" s="9" t="s">
        <v>16</v>
      </c>
      <c r="E5" s="9" t="s">
        <v>17</v>
      </c>
      <c r="F5" s="9" t="s">
        <v>18</v>
      </c>
      <c r="G5" s="9">
        <v>16</v>
      </c>
      <c r="H5" s="10" t="str">
        <f>_xlfn.DISPIMG("ID_80EF2093EE0F40839B7D338F43BA42F4",1)</f>
        <v>=DISPIMG("ID_80EF2093EE0F40839B7D338F43BA42F4",1)</v>
      </c>
      <c r="I5" s="9"/>
    </row>
    <row r="6" customHeight="1" spans="1:9">
      <c r="A6" s="9">
        <v>4</v>
      </c>
      <c r="B6" s="9"/>
      <c r="C6" s="9" t="s">
        <v>11</v>
      </c>
      <c r="D6" s="9" t="s">
        <v>16</v>
      </c>
      <c r="E6" s="9" t="s">
        <v>17</v>
      </c>
      <c r="F6" s="9" t="s">
        <v>19</v>
      </c>
      <c r="G6" s="9">
        <v>21</v>
      </c>
      <c r="H6" s="10" t="str">
        <f>_xlfn.DISPIMG("ID_B6A0E0EAA8924E3B9253A277A95906D3",1)</f>
        <v>=DISPIMG("ID_B6A0E0EAA8924E3B9253A277A95906D3",1)</v>
      </c>
      <c r="I6" s="9"/>
    </row>
    <row r="7" customHeight="1" spans="1:9">
      <c r="A7" s="9">
        <v>5</v>
      </c>
      <c r="B7" s="9" t="s">
        <v>10</v>
      </c>
      <c r="C7" s="9" t="s">
        <v>11</v>
      </c>
      <c r="D7" s="9" t="s">
        <v>12</v>
      </c>
      <c r="E7" s="9" t="s">
        <v>13</v>
      </c>
      <c r="F7" s="9" t="s">
        <v>20</v>
      </c>
      <c r="G7" s="9">
        <v>9.5</v>
      </c>
      <c r="H7" s="10" t="str">
        <f>_xlfn.DISPIMG("ID_66DCCBAF37B74EAE84A8F7E49DA54F90",1)</f>
        <v>=DISPIMG("ID_66DCCBAF37B74EAE84A8F7E49DA54F90",1)</v>
      </c>
      <c r="I7" s="9"/>
    </row>
    <row r="8" customHeight="1" spans="1:9">
      <c r="A8" s="9">
        <v>6</v>
      </c>
      <c r="B8" s="9"/>
      <c r="C8" s="9" t="s">
        <v>11</v>
      </c>
      <c r="D8" s="9" t="s">
        <v>21</v>
      </c>
      <c r="E8" s="9" t="s">
        <v>22</v>
      </c>
      <c r="F8" s="9" t="s">
        <v>23</v>
      </c>
      <c r="G8" s="9">
        <v>33</v>
      </c>
      <c r="H8" s="10" t="str">
        <f>_xlfn.DISPIMG("ID_89CAD250660B4DD38E5114E1E774E681",1)</f>
        <v>=DISPIMG("ID_89CAD250660B4DD38E5114E1E774E681",1)</v>
      </c>
      <c r="I8" s="9"/>
    </row>
    <row r="9" customHeight="1" spans="1:9">
      <c r="A9" s="9">
        <v>7</v>
      </c>
      <c r="B9" s="9" t="s">
        <v>10</v>
      </c>
      <c r="C9" s="9" t="s">
        <v>11</v>
      </c>
      <c r="D9" s="9" t="s">
        <v>24</v>
      </c>
      <c r="E9" s="9" t="s">
        <v>13</v>
      </c>
      <c r="F9" s="9" t="s">
        <v>25</v>
      </c>
      <c r="G9" s="9">
        <v>30</v>
      </c>
      <c r="H9" s="10" t="str">
        <f>_xlfn.DISPIMG("ID_E972A364BCE84C0C98F1C739E5E2C46E",1)</f>
        <v>=DISPIMG("ID_E972A364BCE84C0C98F1C739E5E2C46E",1)</v>
      </c>
      <c r="I9" s="9"/>
    </row>
    <row r="10" customHeight="1" spans="1:9">
      <c r="A10" s="9">
        <v>8</v>
      </c>
      <c r="B10" s="9" t="s">
        <v>10</v>
      </c>
      <c r="C10" s="9" t="s">
        <v>11</v>
      </c>
      <c r="D10" s="9" t="s">
        <v>24</v>
      </c>
      <c r="E10" s="9" t="s">
        <v>13</v>
      </c>
      <c r="F10" s="9" t="s">
        <v>26</v>
      </c>
      <c r="G10" s="9">
        <v>9.6</v>
      </c>
      <c r="H10" s="10" t="str">
        <f>_xlfn.DISPIMG("ID_90940AA58785430A96F30DC026C708AD",1)</f>
        <v>=DISPIMG("ID_90940AA58785430A96F30DC026C708AD",1)</v>
      </c>
      <c r="I10" s="9"/>
    </row>
    <row r="11" customHeight="1" spans="1:9">
      <c r="A11" s="9">
        <v>9</v>
      </c>
      <c r="B11" s="9" t="s">
        <v>10</v>
      </c>
      <c r="C11" s="9" t="s">
        <v>11</v>
      </c>
      <c r="D11" s="9" t="s">
        <v>24</v>
      </c>
      <c r="E11" s="9" t="s">
        <v>13</v>
      </c>
      <c r="F11" s="9" t="s">
        <v>26</v>
      </c>
      <c r="G11" s="9">
        <v>12.16</v>
      </c>
      <c r="H11" s="10" t="str">
        <f>_xlfn.DISPIMG("ID_A4F51F94AE87497F8F9A08D69C09C23B",1)</f>
        <v>=DISPIMG("ID_A4F51F94AE87497F8F9A08D69C09C23B",1)</v>
      </c>
      <c r="I11" s="9"/>
    </row>
    <row r="12" customHeight="1" spans="1:9">
      <c r="A12" s="9">
        <v>10</v>
      </c>
      <c r="B12" s="9" t="s">
        <v>10</v>
      </c>
      <c r="C12" s="9" t="s">
        <v>11</v>
      </c>
      <c r="D12" s="9" t="s">
        <v>16</v>
      </c>
      <c r="E12" s="9" t="s">
        <v>27</v>
      </c>
      <c r="F12" s="9" t="s">
        <v>28</v>
      </c>
      <c r="G12" s="9">
        <v>15</v>
      </c>
      <c r="H12" s="10" t="str">
        <f>_xlfn.DISPIMG("ID_2E9045CB862244DB85ACF89BA89C760A",1)</f>
        <v>=DISPIMG("ID_2E9045CB862244DB85ACF89BA89C760A",1)</v>
      </c>
      <c r="I12" s="9"/>
    </row>
    <row r="13" ht="78" customHeight="1" spans="1:9">
      <c r="A13" s="9">
        <v>11</v>
      </c>
      <c r="B13" s="9" t="s">
        <v>10</v>
      </c>
      <c r="C13" s="9" t="s">
        <v>11</v>
      </c>
      <c r="D13" s="9" t="s">
        <v>29</v>
      </c>
      <c r="E13" s="9" t="s">
        <v>30</v>
      </c>
      <c r="F13" s="9" t="s">
        <v>31</v>
      </c>
      <c r="G13" s="9" t="s">
        <v>32</v>
      </c>
      <c r="H13" s="10" t="str">
        <f>_xlfn.DISPIMG("ID_244D772613F14C188E7181EA1B121622",1)</f>
        <v>=DISPIMG("ID_244D772613F14C188E7181EA1B121622",1)</v>
      </c>
      <c r="I13" s="9"/>
    </row>
    <row r="14" ht="67" customHeight="1" spans="1:9">
      <c r="A14" s="9">
        <v>12</v>
      </c>
      <c r="B14" s="9" t="s">
        <v>10</v>
      </c>
      <c r="C14" s="9" t="s">
        <v>11</v>
      </c>
      <c r="D14" s="9" t="s">
        <v>33</v>
      </c>
      <c r="E14" s="9" t="s">
        <v>34</v>
      </c>
      <c r="F14" s="9" t="s">
        <v>35</v>
      </c>
      <c r="G14" s="9" t="s">
        <v>36</v>
      </c>
      <c r="H14" s="9" t="str">
        <f>_xlfn.DISPIMG("ID_42E33D007E084B8BBD33466E1CFA1A65",1)</f>
        <v>=DISPIMG("ID_42E33D007E084B8BBD33466E1CFA1A65",1)</v>
      </c>
      <c r="I14" s="9"/>
    </row>
    <row r="15" customHeight="1" spans="1:9">
      <c r="A15" s="9">
        <v>13</v>
      </c>
      <c r="B15" s="9" t="s">
        <v>10</v>
      </c>
      <c r="C15" s="9" t="s">
        <v>11</v>
      </c>
      <c r="D15" s="9" t="s">
        <v>37</v>
      </c>
      <c r="E15" s="9" t="s">
        <v>34</v>
      </c>
      <c r="F15" s="9" t="s">
        <v>38</v>
      </c>
      <c r="G15" s="9" t="s">
        <v>39</v>
      </c>
      <c r="H15" s="10" t="str">
        <f>_xlfn.DISPIMG("ID_E15B20A7C5AC4BC8BF8F7496CDA50A0D",1)</f>
        <v>=DISPIMG("ID_E15B20A7C5AC4BC8BF8F7496CDA50A0D",1)</v>
      </c>
      <c r="I15" s="9"/>
    </row>
    <row r="16" customHeight="1" spans="1:9">
      <c r="A16" s="9">
        <v>14</v>
      </c>
      <c r="B16" s="9" t="s">
        <v>10</v>
      </c>
      <c r="C16" s="9" t="s">
        <v>11</v>
      </c>
      <c r="D16" s="9" t="s">
        <v>40</v>
      </c>
      <c r="E16" s="9" t="s">
        <v>41</v>
      </c>
      <c r="F16" s="9" t="s">
        <v>42</v>
      </c>
      <c r="G16" s="9">
        <v>18</v>
      </c>
      <c r="H16" s="9" t="str">
        <f>_xlfn.DISPIMG("ID_82D3B8756D5546A1B7F8991F880AF399",1)</f>
        <v>=DISPIMG("ID_82D3B8756D5546A1B7F8991F880AF399",1)</v>
      </c>
      <c r="I16" s="9"/>
    </row>
    <row r="17" customHeight="1" spans="1:9">
      <c r="A17" s="9">
        <v>15</v>
      </c>
      <c r="B17" s="9" t="s">
        <v>10</v>
      </c>
      <c r="C17" s="9" t="s">
        <v>11</v>
      </c>
      <c r="D17" s="9" t="s">
        <v>43</v>
      </c>
      <c r="E17" s="9" t="s">
        <v>44</v>
      </c>
      <c r="F17" s="9" t="s">
        <v>45</v>
      </c>
      <c r="G17" s="9">
        <v>34</v>
      </c>
      <c r="H17" s="10" t="str">
        <f>_xlfn.DISPIMG("ID_D363A6FC34CB4E578644B8CE45D072A4",1)</f>
        <v>=DISPIMG("ID_D363A6FC34CB4E578644B8CE45D072A4",1)</v>
      </c>
      <c r="I17" s="9"/>
    </row>
    <row r="18" customHeight="1" spans="1:9">
      <c r="A18" s="9">
        <v>16</v>
      </c>
      <c r="B18" s="9"/>
      <c r="C18" s="9" t="s">
        <v>11</v>
      </c>
      <c r="D18" s="9" t="s">
        <v>16</v>
      </c>
      <c r="E18" s="9" t="s">
        <v>46</v>
      </c>
      <c r="F18" s="9" t="s">
        <v>47</v>
      </c>
      <c r="G18" s="9">
        <v>39.6</v>
      </c>
      <c r="H18" s="9" t="str">
        <f>_xlfn.DISPIMG("ID_4B110D164F234B0E9C8D66252EB1CB29",1)</f>
        <v>=DISPIMG("ID_4B110D164F234B0E9C8D66252EB1CB29",1)</v>
      </c>
      <c r="I18" s="9"/>
    </row>
    <row r="19" customHeight="1" spans="1:9">
      <c r="A19" s="9">
        <v>17</v>
      </c>
      <c r="B19" s="9"/>
      <c r="C19" s="9" t="s">
        <v>11</v>
      </c>
      <c r="D19" s="9" t="s">
        <v>16</v>
      </c>
      <c r="E19" s="9" t="s">
        <v>46</v>
      </c>
      <c r="F19" s="9" t="s">
        <v>48</v>
      </c>
      <c r="G19" s="9">
        <v>29.88</v>
      </c>
      <c r="H19" s="9" t="str">
        <f>_xlfn.DISPIMG("ID_1622BCFBDFD9429AAF498433CB9405D0",1)</f>
        <v>=DISPIMG("ID_1622BCFBDFD9429AAF498433CB9405D0",1)</v>
      </c>
      <c r="I19" s="9"/>
    </row>
    <row r="20" customHeight="1" spans="1:9">
      <c r="A20" s="9">
        <v>18</v>
      </c>
      <c r="B20" s="9" t="s">
        <v>10</v>
      </c>
      <c r="C20" s="9" t="s">
        <v>11</v>
      </c>
      <c r="D20" s="9" t="s">
        <v>16</v>
      </c>
      <c r="E20" s="9" t="s">
        <v>46</v>
      </c>
      <c r="F20" s="9" t="s">
        <v>49</v>
      </c>
      <c r="G20" s="9">
        <v>42.5</v>
      </c>
      <c r="H20" s="9" t="str">
        <f>_xlfn.DISPIMG("ID_1EAD37258E7242EF91CD93198A3C7E6E",1)</f>
        <v>=DISPIMG("ID_1EAD37258E7242EF91CD93198A3C7E6E",1)</v>
      </c>
      <c r="I20" s="9"/>
    </row>
    <row r="21" customHeight="1" spans="1:9">
      <c r="A21" s="9">
        <v>19</v>
      </c>
      <c r="B21" s="9" t="s">
        <v>10</v>
      </c>
      <c r="C21" s="9" t="s">
        <v>11</v>
      </c>
      <c r="D21" s="9" t="s">
        <v>16</v>
      </c>
      <c r="E21" s="9" t="s">
        <v>22</v>
      </c>
      <c r="F21" s="9" t="s">
        <v>50</v>
      </c>
      <c r="G21" s="9">
        <v>23</v>
      </c>
      <c r="H21" s="10" t="str">
        <f>_xlfn.DISPIMG("ID_9BBAA3B92D354106910B8BC8C2F81E41",1)</f>
        <v>=DISPIMG("ID_9BBAA3B92D354106910B8BC8C2F81E41",1)</v>
      </c>
      <c r="I21" s="9"/>
    </row>
    <row r="22" customHeight="1" spans="1:9">
      <c r="A22" s="9">
        <v>20</v>
      </c>
      <c r="B22" s="9" t="s">
        <v>10</v>
      </c>
      <c r="C22" s="9" t="s">
        <v>11</v>
      </c>
      <c r="D22" s="9" t="s">
        <v>51</v>
      </c>
      <c r="E22" s="9" t="s">
        <v>52</v>
      </c>
      <c r="F22" s="9" t="s">
        <v>53</v>
      </c>
      <c r="G22" s="9">
        <v>30</v>
      </c>
      <c r="H22" s="11" t="str">
        <f>_xlfn.DISPIMG("ID_0F5C4562272948ED92354596DFC3D9B2",1)</f>
        <v>=DISPIMG("ID_0F5C4562272948ED92354596DFC3D9B2",1)</v>
      </c>
      <c r="I22" s="9"/>
    </row>
    <row r="23" customHeight="1" spans="1:9">
      <c r="A23" s="9">
        <v>21</v>
      </c>
      <c r="B23" s="9" t="s">
        <v>10</v>
      </c>
      <c r="C23" s="9" t="s">
        <v>11</v>
      </c>
      <c r="D23" s="9" t="s">
        <v>54</v>
      </c>
      <c r="E23" s="9" t="s">
        <v>52</v>
      </c>
      <c r="F23" s="9" t="s">
        <v>55</v>
      </c>
      <c r="G23" s="9">
        <v>35</v>
      </c>
      <c r="H23" s="11" t="str">
        <f>_xlfn.DISPIMG("ID_EBC1F660358C4A3AAB9EDB7C6C64D772",1)</f>
        <v>=DISPIMG("ID_EBC1F660358C4A3AAB9EDB7C6C64D772",1)</v>
      </c>
      <c r="I23" s="9"/>
    </row>
    <row r="24" customHeight="1" spans="1:9">
      <c r="A24" s="9">
        <v>22</v>
      </c>
      <c r="B24" s="9" t="s">
        <v>10</v>
      </c>
      <c r="C24" s="9" t="s">
        <v>11</v>
      </c>
      <c r="D24" s="9" t="s">
        <v>56</v>
      </c>
      <c r="E24" s="9" t="s">
        <v>57</v>
      </c>
      <c r="F24" s="9" t="s">
        <v>58</v>
      </c>
      <c r="G24" s="9">
        <v>15</v>
      </c>
      <c r="H24" s="9" t="str">
        <f>_xlfn.DISPIMG("ID_B20AE8701D9B470CBDB13DE55DDFF2A7",1)</f>
        <v>=DISPIMG("ID_B20AE8701D9B470CBDB13DE55DDFF2A7",1)</v>
      </c>
      <c r="I24" s="9"/>
    </row>
    <row r="25" customHeight="1" spans="1:9">
      <c r="A25" s="9">
        <v>23</v>
      </c>
      <c r="B25" s="9"/>
      <c r="C25" s="9" t="s">
        <v>11</v>
      </c>
      <c r="D25" s="9" t="s">
        <v>24</v>
      </c>
      <c r="E25" s="9" t="s">
        <v>13</v>
      </c>
      <c r="F25" s="9" t="s">
        <v>59</v>
      </c>
      <c r="G25" s="9" t="s">
        <v>60</v>
      </c>
      <c r="H25" s="12" t="str">
        <f>_xlfn.DISPIMG("ID_E8913D528C0642FB8A96D57E887B383C",1)</f>
        <v>=DISPIMG("ID_E8913D528C0642FB8A96D57E887B383C",1)</v>
      </c>
      <c r="I25" s="9"/>
    </row>
    <row r="26" ht="54" customHeight="1" spans="1:9">
      <c r="A26" s="9">
        <v>24</v>
      </c>
      <c r="B26" s="9"/>
      <c r="C26" s="9" t="s">
        <v>11</v>
      </c>
      <c r="D26" s="9" t="s">
        <v>12</v>
      </c>
      <c r="E26" s="9" t="s">
        <v>13</v>
      </c>
      <c r="F26" s="9" t="s">
        <v>61</v>
      </c>
      <c r="G26" s="9">
        <v>24</v>
      </c>
      <c r="H26" s="13" t="str">
        <f>_xlfn.DISPIMG("ID_20810E7FAE154576A9E8D15C6527AAF5",1)</f>
        <v>=DISPIMG("ID_20810E7FAE154576A9E8D15C6527AAF5",1)</v>
      </c>
      <c r="I26" s="9"/>
    </row>
    <row r="27" customHeight="1" spans="1:9">
      <c r="A27" s="9">
        <v>25</v>
      </c>
      <c r="B27" s="9"/>
      <c r="C27" s="9" t="s">
        <v>11</v>
      </c>
      <c r="D27" s="9" t="s">
        <v>62</v>
      </c>
      <c r="E27" s="9" t="s">
        <v>17</v>
      </c>
      <c r="F27" s="9" t="s">
        <v>63</v>
      </c>
      <c r="G27" s="9">
        <v>8</v>
      </c>
      <c r="H27" s="12"/>
      <c r="I27" s="9"/>
    </row>
    <row r="28" ht="51" customHeight="1" spans="1:9">
      <c r="A28" s="9">
        <v>26</v>
      </c>
      <c r="B28" s="9"/>
      <c r="C28" s="9" t="s">
        <v>11</v>
      </c>
      <c r="D28" s="9" t="s">
        <v>64</v>
      </c>
      <c r="E28" s="9" t="s">
        <v>65</v>
      </c>
      <c r="F28" s="9" t="s">
        <v>66</v>
      </c>
      <c r="G28" s="9">
        <v>15</v>
      </c>
      <c r="H28" s="14" t="str">
        <f>_xlfn.DISPIMG("ID_E08258A43D654B61B975AEF1AC64A680",1)</f>
        <v>=DISPIMG("ID_E08258A43D654B61B975AEF1AC64A680",1)</v>
      </c>
      <c r="I28" s="9"/>
    </row>
    <row r="29" customFormat="1" customHeight="1" spans="1:9">
      <c r="A29" s="9">
        <v>27</v>
      </c>
      <c r="B29" s="9" t="s">
        <v>67</v>
      </c>
      <c r="C29" s="9" t="s">
        <v>67</v>
      </c>
      <c r="D29" s="9" t="s">
        <v>68</v>
      </c>
      <c r="E29" s="9" t="s">
        <v>13</v>
      </c>
      <c r="F29" s="9" t="s">
        <v>15</v>
      </c>
      <c r="G29" s="9">
        <v>30</v>
      </c>
      <c r="H29" s="10" t="str">
        <f>_xlfn.DISPIMG("ID_4AB130FD84AF415FBD6DFA8E44A78D58",1)</f>
        <v>=DISPIMG("ID_4AB130FD84AF415FBD6DFA8E44A78D58",1)</v>
      </c>
      <c r="I29" s="9"/>
    </row>
    <row r="30" customFormat="1" customHeight="1" spans="1:9">
      <c r="A30" s="9">
        <v>28</v>
      </c>
      <c r="B30" s="9" t="s">
        <v>67</v>
      </c>
      <c r="C30" s="9" t="s">
        <v>67</v>
      </c>
      <c r="D30" s="9" t="s">
        <v>68</v>
      </c>
      <c r="E30" s="9" t="s">
        <v>13</v>
      </c>
      <c r="F30" s="9" t="s">
        <v>15</v>
      </c>
      <c r="G30" s="9">
        <v>8</v>
      </c>
      <c r="H30" s="10" t="str">
        <f>_xlfn.DISPIMG("ID_FD6B91297B7A41C4A9AECE83D6085DF3",1)</f>
        <v>=DISPIMG("ID_FD6B91297B7A41C4A9AECE83D6085DF3",1)</v>
      </c>
      <c r="I30" s="9"/>
    </row>
    <row r="31" customFormat="1" customHeight="1" spans="1:9">
      <c r="A31" s="9">
        <v>29</v>
      </c>
      <c r="B31" s="9" t="s">
        <v>67</v>
      </c>
      <c r="C31" s="9" t="s">
        <v>67</v>
      </c>
      <c r="D31" s="9" t="s">
        <v>68</v>
      </c>
      <c r="E31" s="9" t="s">
        <v>13</v>
      </c>
      <c r="F31" s="9" t="s">
        <v>69</v>
      </c>
      <c r="G31" s="9">
        <v>15</v>
      </c>
      <c r="H31" s="10" t="str">
        <f>_xlfn.DISPIMG("ID_8D2EA204F7D74785AE0FB303161A84EB",1)</f>
        <v>=DISPIMG("ID_8D2EA204F7D74785AE0FB303161A84EB",1)</v>
      </c>
      <c r="I31" s="9"/>
    </row>
    <row r="32" customFormat="1" customHeight="1" spans="1:9">
      <c r="A32" s="9">
        <v>30</v>
      </c>
      <c r="B32" s="9" t="s">
        <v>67</v>
      </c>
      <c r="C32" s="9" t="s">
        <v>67</v>
      </c>
      <c r="D32" s="9" t="s">
        <v>68</v>
      </c>
      <c r="E32" s="9" t="s">
        <v>13</v>
      </c>
      <c r="F32" s="9" t="s">
        <v>70</v>
      </c>
      <c r="G32" s="9">
        <v>13</v>
      </c>
      <c r="H32" s="10" t="str">
        <f>_xlfn.DISPIMG("ID_C7DD69D6D0074A50AE4E828CCD9A86F9",1)</f>
        <v>=DISPIMG("ID_C7DD69D6D0074A50AE4E828CCD9A86F9",1)</v>
      </c>
      <c r="I32" s="9"/>
    </row>
    <row r="33" customFormat="1" customHeight="1" spans="1:9">
      <c r="A33" s="9">
        <v>31</v>
      </c>
      <c r="B33" s="9" t="s">
        <v>67</v>
      </c>
      <c r="C33" s="9" t="s">
        <v>67</v>
      </c>
      <c r="D33" s="9" t="s">
        <v>68</v>
      </c>
      <c r="E33" s="9" t="s">
        <v>13</v>
      </c>
      <c r="F33" s="9" t="s">
        <v>71</v>
      </c>
      <c r="G33" s="9">
        <v>11</v>
      </c>
      <c r="H33" s="10" t="str">
        <f>_xlfn.DISPIMG("ID_FFE01724831E4C93A688FC726E327754",1)</f>
        <v>=DISPIMG("ID_FFE01724831E4C93A688FC726E327754",1)</v>
      </c>
      <c r="I33" s="9"/>
    </row>
    <row r="34" customFormat="1" customHeight="1" spans="1:9">
      <c r="A34" s="9">
        <v>32</v>
      </c>
      <c r="B34" s="9" t="s">
        <v>67</v>
      </c>
      <c r="C34" s="9" t="s">
        <v>67</v>
      </c>
      <c r="D34" s="9" t="s">
        <v>68</v>
      </c>
      <c r="E34" s="9" t="s">
        <v>13</v>
      </c>
      <c r="F34" s="9" t="s">
        <v>72</v>
      </c>
      <c r="G34" s="9">
        <v>7.6</v>
      </c>
      <c r="H34" s="10" t="str">
        <f>_xlfn.DISPIMG("ID_1055AE7D33E54A68833BAB5D12C74921",1)</f>
        <v>=DISPIMG("ID_1055AE7D33E54A68833BAB5D12C74921",1)</v>
      </c>
      <c r="I34" s="9"/>
    </row>
    <row r="35" customFormat="1" customHeight="1" spans="1:9">
      <c r="A35" s="9">
        <v>33</v>
      </c>
      <c r="B35" s="9" t="s">
        <v>67</v>
      </c>
      <c r="C35" s="9" t="s">
        <v>67</v>
      </c>
      <c r="D35" s="9" t="s">
        <v>68</v>
      </c>
      <c r="E35" s="9" t="s">
        <v>13</v>
      </c>
      <c r="F35" s="9" t="s">
        <v>73</v>
      </c>
      <c r="G35" s="9">
        <v>8</v>
      </c>
      <c r="H35" s="10" t="str">
        <f>_xlfn.DISPIMG("ID_CD0667CADBBE45FBAE36959E26216145",1)</f>
        <v>=DISPIMG("ID_CD0667CADBBE45FBAE36959E26216145",1)</v>
      </c>
      <c r="I35" s="9"/>
    </row>
    <row r="36" customFormat="1" customHeight="1" spans="1:9">
      <c r="A36" s="9">
        <v>34</v>
      </c>
      <c r="B36" s="9" t="s">
        <v>67</v>
      </c>
      <c r="C36" s="9" t="s">
        <v>67</v>
      </c>
      <c r="D36" s="9" t="s">
        <v>68</v>
      </c>
      <c r="E36" s="9" t="s">
        <v>13</v>
      </c>
      <c r="F36" s="9" t="s">
        <v>70</v>
      </c>
      <c r="G36" s="9" t="s">
        <v>74</v>
      </c>
      <c r="H36" s="10" t="str">
        <f>_xlfn.DISPIMG("ID_9F5B912217E24C74B84C1253EF9D8F64",1)</f>
        <v>=DISPIMG("ID_9F5B912217E24C74B84C1253EF9D8F64",1)</v>
      </c>
      <c r="I36" s="9"/>
    </row>
    <row r="37" customFormat="1" customHeight="1" spans="1:9">
      <c r="A37" s="9">
        <v>35</v>
      </c>
      <c r="B37" s="9" t="s">
        <v>67</v>
      </c>
      <c r="C37" s="9" t="s">
        <v>67</v>
      </c>
      <c r="D37" s="9" t="s">
        <v>68</v>
      </c>
      <c r="E37" s="9" t="s">
        <v>13</v>
      </c>
      <c r="F37" s="9" t="s">
        <v>75</v>
      </c>
      <c r="G37" s="9">
        <v>6</v>
      </c>
      <c r="H37" s="10" t="str">
        <f>_xlfn.DISPIMG("ID_3D2CFE3167714743A4E09D806C30AB45",1)</f>
        <v>=DISPIMG("ID_3D2CFE3167714743A4E09D806C30AB45",1)</v>
      </c>
      <c r="I37" s="9"/>
    </row>
    <row r="38" customFormat="1" customHeight="1" spans="1:9">
      <c r="A38" s="9">
        <v>36</v>
      </c>
      <c r="B38" s="9" t="s">
        <v>67</v>
      </c>
      <c r="C38" s="9" t="s">
        <v>67</v>
      </c>
      <c r="D38" s="9" t="s">
        <v>68</v>
      </c>
      <c r="E38" s="9" t="s">
        <v>13</v>
      </c>
      <c r="F38" s="9" t="s">
        <v>76</v>
      </c>
      <c r="G38" s="9">
        <v>8</v>
      </c>
      <c r="H38" s="10" t="str">
        <f>_xlfn.DISPIMG("ID_728CDF6B432F4FAD9C1F5B05C996D7D0",1)</f>
        <v>=DISPIMG("ID_728CDF6B432F4FAD9C1F5B05C996D7D0",1)</v>
      </c>
      <c r="I38" s="9"/>
    </row>
    <row r="39" customFormat="1" customHeight="1" spans="1:9">
      <c r="A39" s="9">
        <v>37</v>
      </c>
      <c r="B39" s="9" t="s">
        <v>67</v>
      </c>
      <c r="C39" s="9" t="s">
        <v>67</v>
      </c>
      <c r="D39" s="9" t="s">
        <v>68</v>
      </c>
      <c r="E39" s="9" t="s">
        <v>13</v>
      </c>
      <c r="F39" s="9" t="s">
        <v>77</v>
      </c>
      <c r="G39" s="9">
        <v>8</v>
      </c>
      <c r="H39" s="10" t="str">
        <f>_xlfn.DISPIMG("ID_5476D1F2634C49FC980C09FC3CEA4977",1)</f>
        <v>=DISPIMG("ID_5476D1F2634C49FC980C09FC3CEA4977",1)</v>
      </c>
      <c r="I39" s="9"/>
    </row>
    <row r="40" customFormat="1" customHeight="1" spans="1:9">
      <c r="A40" s="9">
        <v>38</v>
      </c>
      <c r="B40" s="9" t="s">
        <v>67</v>
      </c>
      <c r="C40" s="9" t="s">
        <v>67</v>
      </c>
      <c r="D40" s="9" t="s">
        <v>68</v>
      </c>
      <c r="E40" s="9" t="s">
        <v>13</v>
      </c>
      <c r="F40" s="9" t="s">
        <v>78</v>
      </c>
      <c r="G40" s="9">
        <v>8</v>
      </c>
      <c r="H40" s="10" t="str">
        <f>_xlfn.DISPIMG("ID_7A691DE81A57453F85B8EE433644A0CC",1)</f>
        <v>=DISPIMG("ID_7A691DE81A57453F85B8EE433644A0CC",1)</v>
      </c>
      <c r="I40" s="9"/>
    </row>
    <row r="41" customFormat="1" customHeight="1" spans="1:9">
      <c r="A41" s="9">
        <v>39</v>
      </c>
      <c r="B41" s="9" t="s">
        <v>67</v>
      </c>
      <c r="C41" s="9" t="s">
        <v>67</v>
      </c>
      <c r="D41" s="9" t="s">
        <v>68</v>
      </c>
      <c r="E41" s="9" t="s">
        <v>13</v>
      </c>
      <c r="F41" s="9" t="s">
        <v>79</v>
      </c>
      <c r="G41" s="9">
        <v>8</v>
      </c>
      <c r="H41" s="10" t="str">
        <f>_xlfn.DISPIMG("ID_809CBFA8A706415DA9FAAF277EA7674A",1)</f>
        <v>=DISPIMG("ID_809CBFA8A706415DA9FAAF277EA7674A",1)</v>
      </c>
      <c r="I41" s="9"/>
    </row>
    <row r="42" customFormat="1" customHeight="1" spans="1:9">
      <c r="A42" s="9">
        <v>40</v>
      </c>
      <c r="B42" s="9" t="s">
        <v>67</v>
      </c>
      <c r="C42" s="9" t="s">
        <v>67</v>
      </c>
      <c r="D42" s="9" t="s">
        <v>68</v>
      </c>
      <c r="E42" s="9" t="s">
        <v>13</v>
      </c>
      <c r="F42" s="9" t="s">
        <v>15</v>
      </c>
      <c r="G42" s="9">
        <v>30</v>
      </c>
      <c r="H42" s="10" t="str">
        <f>_xlfn.DISPIMG("ID_3C4CB3B026EE44D3A27D50609B12BDDF",1)</f>
        <v>=DISPIMG("ID_3C4CB3B026EE44D3A27D50609B12BDDF",1)</v>
      </c>
      <c r="I42" s="9"/>
    </row>
    <row r="43" customFormat="1" customHeight="1" spans="1:9">
      <c r="A43" s="9">
        <v>41</v>
      </c>
      <c r="B43" s="9" t="s">
        <v>67</v>
      </c>
      <c r="C43" s="9" t="s">
        <v>67</v>
      </c>
      <c r="D43" s="9" t="s">
        <v>68</v>
      </c>
      <c r="E43" s="9" t="s">
        <v>13</v>
      </c>
      <c r="F43" s="9" t="s">
        <v>80</v>
      </c>
      <c r="G43" s="9">
        <v>7</v>
      </c>
      <c r="H43" s="10" t="str">
        <f>_xlfn.DISPIMG("ID_18E181EE85E04F74A511CA5587C975C6",1)</f>
        <v>=DISPIMG("ID_18E181EE85E04F74A511CA5587C975C6",1)</v>
      </c>
      <c r="I43" s="9"/>
    </row>
    <row r="44" customFormat="1" customHeight="1" spans="1:9">
      <c r="A44" s="9">
        <v>42</v>
      </c>
      <c r="B44" s="9" t="s">
        <v>67</v>
      </c>
      <c r="C44" s="9" t="s">
        <v>67</v>
      </c>
      <c r="D44" s="9" t="s">
        <v>68</v>
      </c>
      <c r="E44" s="9" t="s">
        <v>13</v>
      </c>
      <c r="F44" s="9" t="s">
        <v>81</v>
      </c>
      <c r="G44" s="9">
        <v>7</v>
      </c>
      <c r="H44" s="10" t="str">
        <f>_xlfn.DISPIMG("ID_C45D3ED302D54D6AA8534EECA2DB45C6",1)</f>
        <v>=DISPIMG("ID_C45D3ED302D54D6AA8534EECA2DB45C6",1)</v>
      </c>
      <c r="I44" s="9"/>
    </row>
    <row r="45" customFormat="1" customHeight="1" spans="1:9">
      <c r="A45" s="9">
        <v>43</v>
      </c>
      <c r="B45" s="9" t="s">
        <v>67</v>
      </c>
      <c r="C45" s="9" t="s">
        <v>67</v>
      </c>
      <c r="D45" s="9" t="s">
        <v>68</v>
      </c>
      <c r="E45" s="9" t="s">
        <v>13</v>
      </c>
      <c r="F45" s="9" t="s">
        <v>82</v>
      </c>
      <c r="G45" s="9">
        <v>10</v>
      </c>
      <c r="H45" s="10" t="str">
        <f>_xlfn.DISPIMG("ID_6A6BF1627BCD4B3E8E0EFAE7AC565673",1)</f>
        <v>=DISPIMG("ID_6A6BF1627BCD4B3E8E0EFAE7AC565673",1)</v>
      </c>
      <c r="I45" s="9"/>
    </row>
    <row r="46" customFormat="1" customHeight="1" spans="1:9">
      <c r="A46" s="9">
        <v>44</v>
      </c>
      <c r="B46" s="9" t="s">
        <v>67</v>
      </c>
      <c r="C46" s="9" t="s">
        <v>67</v>
      </c>
      <c r="D46" s="9" t="s">
        <v>83</v>
      </c>
      <c r="E46" s="9" t="s">
        <v>13</v>
      </c>
      <c r="F46" s="9" t="s">
        <v>84</v>
      </c>
      <c r="G46" s="9">
        <v>10</v>
      </c>
      <c r="H46" s="10" t="str">
        <f>_xlfn.DISPIMG("ID_467AB292B80A41C49E080D8A837E6EB5",1)</f>
        <v>=DISPIMG("ID_467AB292B80A41C49E080D8A837E6EB5",1)</v>
      </c>
      <c r="I46" s="9"/>
    </row>
    <row r="47" customFormat="1" customHeight="1" spans="1:9">
      <c r="A47" s="9">
        <v>45</v>
      </c>
      <c r="B47" s="9" t="s">
        <v>67</v>
      </c>
      <c r="C47" s="9" t="s">
        <v>67</v>
      </c>
      <c r="D47" s="9" t="s">
        <v>83</v>
      </c>
      <c r="E47" s="9" t="s">
        <v>13</v>
      </c>
      <c r="F47" s="9" t="s">
        <v>85</v>
      </c>
      <c r="G47" s="9">
        <v>8</v>
      </c>
      <c r="H47" s="10" t="str">
        <f>_xlfn.DISPIMG("ID_E7DE9EFEDCF14C0083FE72015BD7D1A2",1)</f>
        <v>=DISPIMG("ID_E7DE9EFEDCF14C0083FE72015BD7D1A2",1)</v>
      </c>
      <c r="I47" s="9"/>
    </row>
    <row r="48" customFormat="1" customHeight="1" spans="1:9">
      <c r="A48" s="9">
        <v>46</v>
      </c>
      <c r="B48" s="9" t="s">
        <v>67</v>
      </c>
      <c r="C48" s="9" t="s">
        <v>67</v>
      </c>
      <c r="D48" s="9" t="s">
        <v>83</v>
      </c>
      <c r="E48" s="9" t="s">
        <v>13</v>
      </c>
      <c r="F48" s="9" t="s">
        <v>85</v>
      </c>
      <c r="G48" s="9">
        <v>8</v>
      </c>
      <c r="H48" s="10" t="str">
        <f>_xlfn.DISPIMG("ID_BC2E0902FD4E484AA657517CFB9AD2AC",1)</f>
        <v>=DISPIMG("ID_BC2E0902FD4E484AA657517CFB9AD2AC",1)</v>
      </c>
      <c r="I48" s="9"/>
    </row>
    <row r="49" customFormat="1" customHeight="1" spans="1:9">
      <c r="A49" s="9">
        <v>47</v>
      </c>
      <c r="B49" s="9" t="s">
        <v>67</v>
      </c>
      <c r="C49" s="9" t="s">
        <v>67</v>
      </c>
      <c r="D49" s="9" t="s">
        <v>83</v>
      </c>
      <c r="E49" s="9" t="s">
        <v>13</v>
      </c>
      <c r="F49" s="9" t="s">
        <v>86</v>
      </c>
      <c r="G49" s="9">
        <v>7.5</v>
      </c>
      <c r="H49" s="10" t="str">
        <f>_xlfn.DISPIMG("ID_7868BB0878424D4D93E296D4112B1933",1)</f>
        <v>=DISPIMG("ID_7868BB0878424D4D93E296D4112B1933",1)</v>
      </c>
      <c r="I49" s="9"/>
    </row>
    <row r="50" customFormat="1" customHeight="1" spans="1:9">
      <c r="A50" s="9">
        <v>48</v>
      </c>
      <c r="B50" s="9" t="s">
        <v>67</v>
      </c>
      <c r="C50" s="9" t="s">
        <v>67</v>
      </c>
      <c r="D50" s="9" t="s">
        <v>83</v>
      </c>
      <c r="E50" s="9" t="s">
        <v>13</v>
      </c>
      <c r="F50" s="9" t="s">
        <v>86</v>
      </c>
      <c r="G50" s="9">
        <v>8</v>
      </c>
      <c r="H50" s="10" t="str">
        <f>_xlfn.DISPIMG("ID_FD1310DE1E1D4BA69AF1DD112ADE9369",1)</f>
        <v>=DISPIMG("ID_FD1310DE1E1D4BA69AF1DD112ADE9369",1)</v>
      </c>
      <c r="I50" s="9"/>
    </row>
    <row r="51" customFormat="1" customHeight="1" spans="1:9">
      <c r="A51" s="9">
        <v>49</v>
      </c>
      <c r="B51" s="9" t="s">
        <v>67</v>
      </c>
      <c r="C51" s="9" t="s">
        <v>67</v>
      </c>
      <c r="D51" s="9" t="s">
        <v>83</v>
      </c>
      <c r="E51" s="9" t="s">
        <v>13</v>
      </c>
      <c r="F51" s="9" t="s">
        <v>26</v>
      </c>
      <c r="G51" s="9">
        <v>6</v>
      </c>
      <c r="H51" s="10" t="str">
        <f>_xlfn.DISPIMG("ID_78C31853D18248F2B43E62E6DAD59E29",1)</f>
        <v>=DISPIMG("ID_78C31853D18248F2B43E62E6DAD59E29",1)</v>
      </c>
      <c r="I51" s="9"/>
    </row>
    <row r="52" customFormat="1" customHeight="1" spans="1:9">
      <c r="A52" s="9">
        <v>50</v>
      </c>
      <c r="B52" s="9" t="s">
        <v>67</v>
      </c>
      <c r="C52" s="9" t="s">
        <v>67</v>
      </c>
      <c r="D52" s="9" t="s">
        <v>87</v>
      </c>
      <c r="E52" s="9" t="s">
        <v>57</v>
      </c>
      <c r="F52" s="9" t="s">
        <v>88</v>
      </c>
      <c r="G52" s="9">
        <v>15</v>
      </c>
      <c r="H52" s="10" t="str">
        <f>_xlfn.DISPIMG("ID_CB4A912AA810418D88D9746E24A3030C",1)</f>
        <v>=DISPIMG("ID_CB4A912AA810418D88D9746E24A3030C",1)</v>
      </c>
      <c r="I52" s="9"/>
    </row>
    <row r="53" customFormat="1" customHeight="1" spans="1:9">
      <c r="A53" s="9">
        <v>51</v>
      </c>
      <c r="B53" s="9" t="s">
        <v>67</v>
      </c>
      <c r="C53" s="9" t="s">
        <v>67</v>
      </c>
      <c r="D53" s="9" t="s">
        <v>87</v>
      </c>
      <c r="E53" s="9" t="s">
        <v>57</v>
      </c>
      <c r="F53" s="9" t="s">
        <v>89</v>
      </c>
      <c r="G53" s="9">
        <v>10</v>
      </c>
      <c r="H53" s="10" t="str">
        <f>_xlfn.DISPIMG("ID_21803A60CA3C4A56A5F2FAAEBDA56F2D",1)</f>
        <v>=DISPIMG("ID_21803A60CA3C4A56A5F2FAAEBDA56F2D",1)</v>
      </c>
      <c r="I53" s="9"/>
    </row>
    <row r="54" customFormat="1" customHeight="1" spans="1:9">
      <c r="A54" s="9">
        <v>52</v>
      </c>
      <c r="B54" s="9" t="s">
        <v>67</v>
      </c>
      <c r="C54" s="9" t="s">
        <v>67</v>
      </c>
      <c r="D54" s="9" t="s">
        <v>90</v>
      </c>
      <c r="E54" s="9" t="s">
        <v>57</v>
      </c>
      <c r="F54" s="9" t="s">
        <v>91</v>
      </c>
      <c r="G54" s="9">
        <v>10</v>
      </c>
      <c r="H54" s="10" t="str">
        <f>_xlfn.DISPIMG("ID_8FC79D852701425AAC19C36978223A27",1)</f>
        <v>=DISPIMG("ID_8FC79D852701425AAC19C36978223A27",1)</v>
      </c>
      <c r="I54" s="9"/>
    </row>
    <row r="55" s="2" customFormat="1" customHeight="1" spans="1:9">
      <c r="A55" s="9">
        <v>53</v>
      </c>
      <c r="B55" s="9" t="s">
        <v>67</v>
      </c>
      <c r="C55" s="9" t="s">
        <v>67</v>
      </c>
      <c r="D55" s="9" t="s">
        <v>92</v>
      </c>
      <c r="E55" s="9" t="s">
        <v>22</v>
      </c>
      <c r="F55" s="9" t="s">
        <v>93</v>
      </c>
      <c r="G55" s="9">
        <v>92</v>
      </c>
      <c r="H55" s="15" t="str">
        <f>_xlfn.DISPIMG("ID_5788394D8FB0490A896E3D93309E5C05",1)</f>
        <v>=DISPIMG("ID_5788394D8FB0490A896E3D93309E5C05",1)</v>
      </c>
      <c r="I55" s="9" t="s">
        <v>94</v>
      </c>
    </row>
    <row r="56" customFormat="1" ht="100" customHeight="1" spans="1:9">
      <c r="A56" s="9">
        <v>54</v>
      </c>
      <c r="B56" s="9" t="s">
        <v>67</v>
      </c>
      <c r="C56" s="9" t="s">
        <v>67</v>
      </c>
      <c r="D56" s="16" t="s">
        <v>95</v>
      </c>
      <c r="E56" s="17" t="s">
        <v>96</v>
      </c>
      <c r="F56" s="17" t="s">
        <v>97</v>
      </c>
      <c r="G56" s="17">
        <v>15</v>
      </c>
      <c r="H56" s="17" t="str">
        <f>_xlfn.DISPIMG("ID_ED813560813744A18DF94B23D767D27F",1)</f>
        <v>=DISPIMG("ID_ED813560813744A18DF94B23D767D27F",1)</v>
      </c>
      <c r="I56" s="21"/>
    </row>
    <row r="57" s="3" customFormat="1" customHeight="1" spans="1:9">
      <c r="A57" s="9">
        <v>55</v>
      </c>
      <c r="B57" s="9" t="s">
        <v>98</v>
      </c>
      <c r="C57" s="9" t="s">
        <v>98</v>
      </c>
      <c r="D57" s="9" t="s">
        <v>99</v>
      </c>
      <c r="E57" s="9" t="s">
        <v>27</v>
      </c>
      <c r="F57" s="9" t="s">
        <v>100</v>
      </c>
      <c r="G57" s="9" t="s">
        <v>101</v>
      </c>
      <c r="H57" s="18" t="str">
        <f>_xlfn.DISPIMG("ID_7A32BCBEE6514083B38375973396F76F",1)</f>
        <v>=DISPIMG("ID_7A32BCBEE6514083B38375973396F76F",1)</v>
      </c>
      <c r="I57" s="9"/>
    </row>
    <row r="58" customFormat="1" customHeight="1" spans="1:9">
      <c r="A58" s="9">
        <v>56</v>
      </c>
      <c r="B58" s="9" t="s">
        <v>98</v>
      </c>
      <c r="C58" s="9" t="s">
        <v>98</v>
      </c>
      <c r="D58" s="9" t="s">
        <v>102</v>
      </c>
      <c r="E58" s="9" t="s">
        <v>13</v>
      </c>
      <c r="F58" s="9" t="s">
        <v>103</v>
      </c>
      <c r="G58" s="9">
        <v>10</v>
      </c>
      <c r="H58" s="10" t="str">
        <f>_xlfn.DISPIMG("ID_763091A7895B4E99A18FC33603D40EA4",1)</f>
        <v>=DISPIMG("ID_763091A7895B4E99A18FC33603D40EA4",1)</v>
      </c>
      <c r="I58" s="9"/>
    </row>
    <row r="59" ht="39" customHeight="1" spans="1:9">
      <c r="A59" s="19" t="s">
        <v>104</v>
      </c>
      <c r="B59" s="19"/>
      <c r="C59" s="19"/>
      <c r="D59" s="19"/>
      <c r="E59" s="19"/>
      <c r="F59" s="19"/>
      <c r="G59" s="19"/>
      <c r="H59" s="19"/>
      <c r="I59" s="19"/>
    </row>
  </sheetData>
  <autoFilter ref="A2:I59">
    <extLst/>
  </autoFilter>
  <sortState ref="A3:J70">
    <sortCondition ref="E3:E70"/>
    <sortCondition ref="D3:D70"/>
  </sortState>
  <mergeCells count="2">
    <mergeCell ref="A1:I1"/>
    <mergeCell ref="A59:I59"/>
  </mergeCells>
  <pageMargins left="0.826388888888889" right="0.75" top="0.708333333333333" bottom="0.747916666666667" header="0.314583333333333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米米</cp:lastModifiedBy>
  <dcterms:created xsi:type="dcterms:W3CDTF">2025-02-10T07:59:00Z</dcterms:created>
  <dcterms:modified xsi:type="dcterms:W3CDTF">2025-03-10T08:49:14Z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7235F833696A48A4AC3BF4D8E55FA0D4_13</vt:lpwstr>
  </property>
  <property fmtid="{D5CDD505-2E9C-101B-9397-08002B2CF9AE}" pid="3" name="KSOProductBuildVer">
    <vt:lpwstr>2052-11.1.0.14309</vt:lpwstr>
  </property>
</Properties>
</file>